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codeca2.sharepoint.com/sites/CODECA/Documents partages/COMPTA/FAILLITES/"/>
    </mc:Choice>
  </mc:AlternateContent>
  <xr:revisionPtr revIDLastSave="11" documentId="14_{1B3DD715-9E35-4DDA-A685-568898D6DB08}" xr6:coauthVersionLast="47" xr6:coauthVersionMax="47" xr10:uidLastSave="{E09DEE92-D511-4AF4-A254-DC33023FDF68}"/>
  <bookViews>
    <workbookView showSheetTabs="0" xWindow="-120" yWindow="-120" windowWidth="29040" windowHeight="15840" xr2:uid="{00000000-000D-0000-FFFF-FFFF00000000}"/>
  </bookViews>
  <sheets>
    <sheet name="Feuil1" sheetId="1" r:id="rId1"/>
  </sheet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G29" i="1" s="1"/>
  <c r="H29" i="1" s="1"/>
  <c r="C30" i="1"/>
  <c r="G30" i="1" s="1"/>
  <c r="H30" i="1" s="1"/>
  <c r="C28" i="1"/>
  <c r="G28" i="1" s="1"/>
  <c r="H28" i="1" s="1"/>
  <c r="C13" i="1"/>
  <c r="G13" i="1" s="1"/>
  <c r="H13" i="1" s="1"/>
  <c r="C14" i="1"/>
  <c r="G14" i="1" s="1"/>
  <c r="H14" i="1" s="1"/>
  <c r="C15" i="1"/>
  <c r="G15" i="1" s="1"/>
  <c r="H15" i="1" s="1"/>
  <c r="C16" i="1"/>
  <c r="G16" i="1" s="1"/>
  <c r="H16" i="1" s="1"/>
  <c r="C17" i="1"/>
  <c r="G17" i="1" s="1"/>
  <c r="H17" i="1" s="1"/>
  <c r="C18" i="1"/>
  <c r="G18" i="1" s="1"/>
  <c r="H18" i="1" s="1"/>
  <c r="C19" i="1"/>
  <c r="G19" i="1" s="1"/>
  <c r="H19" i="1" s="1"/>
  <c r="C12" i="1"/>
  <c r="G12" i="1" s="1"/>
  <c r="H12" i="1" s="1"/>
  <c r="F11" i="1"/>
  <c r="G11" i="1"/>
  <c r="H11" i="1" s="1"/>
  <c r="F27" i="1"/>
  <c r="G27" i="1"/>
  <c r="H27" i="1" s="1"/>
  <c r="F12" i="1" l="1"/>
  <c r="F13" i="1" s="1"/>
  <c r="F14" i="1" s="1"/>
  <c r="F15" i="1" s="1"/>
  <c r="F16" i="1" s="1"/>
  <c r="F17" i="1" s="1"/>
  <c r="F18" i="1" s="1"/>
  <c r="F28" i="1"/>
  <c r="F29" i="1" s="1"/>
  <c r="H32" i="1"/>
  <c r="H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Grosjean, A. (Alexis)</author>
    <author>Alexis Grosjean</author>
  </authors>
  <commentList>
    <comment ref="D5" authorId="0" shapeId="0" xr:uid="{00000000-0006-0000-0000-000001000000}">
      <text>
        <r>
          <rPr>
            <sz val="8"/>
            <color indexed="81"/>
            <rFont val="Segoe UI"/>
            <family val="2"/>
          </rPr>
          <t>Applicable, à partir du 01/05/2018, aux procédures  pour lesquelles une demande d'honoraires n'a pas encore été déposée par le curateur.</t>
        </r>
      </text>
    </comment>
    <comment ref="C19" authorId="1" shapeId="0" xr:uid="{00000000-0006-0000-0000-000002000000}">
      <text>
        <r>
          <rPr>
            <sz val="8"/>
            <color indexed="81"/>
            <rFont val="Tahoma"/>
            <family val="2"/>
          </rPr>
          <t>Pour ce qui excède la dernière tranche, les honoraires sont fixés par le tribunal de commerce sans pouvoir dépasser 1 %</t>
        </r>
      </text>
    </comment>
  </commentList>
</comments>
</file>

<file path=xl/sharedStrings.xml><?xml version="1.0" encoding="utf-8"?>
<sst xmlns="http://schemas.openxmlformats.org/spreadsheetml/2006/main" count="23" uniqueCount="14">
  <si>
    <t xml:space="preserve">Curateur - Calcul des honoraires </t>
  </si>
  <si>
    <t>MEUBLES :</t>
  </si>
  <si>
    <t>Tranches successives :</t>
  </si>
  <si>
    <t>% applicable</t>
  </si>
  <si>
    <t>Actifs réalisés :</t>
  </si>
  <si>
    <t>de</t>
  </si>
  <si>
    <t>à</t>
  </si>
  <si>
    <t>➜</t>
  </si>
  <si>
    <t>au-delà</t>
  </si>
  <si>
    <t>Montant des Honoraires :</t>
  </si>
  <si>
    <t>IMMEUBLES</t>
  </si>
  <si>
    <t>Montant cumulé des tranches précédentes</t>
  </si>
  <si>
    <t>Dorénavant, les frais sont intégrés dans le montant ci-dessus (sauf exceptions - voir AR art.7)</t>
  </si>
  <si>
    <t>Suivant AR du 26/04/2018 (en vigueur au 04/07/22)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</si>
</sst>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0" x14ac:knownFonts="1">
    <font>
      <sz val="8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9"/>
      <color indexed="10"/>
      <name val="Calibri"/>
      <family val="2"/>
    </font>
    <font>
      <sz val="8"/>
      <color indexed="81"/>
      <name val="Tahoma"/>
      <family val="2"/>
    </font>
    <font>
      <sz val="8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Protection="1"/>
    <xf numFmtId="0" fontId="1" fillId="0" borderId="0" xfId="0" applyFont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164" fontId="1" fillId="3" borderId="6" xfId="0" applyNumberFormat="1" applyFont="1" applyFill="1" applyBorder="1" applyProtection="1">
      <protection locked="0"/>
    </xf>
    <xf numFmtId="164" fontId="1" fillId="2" borderId="0" xfId="0" applyNumberFormat="1" applyFont="1" applyFill="1" applyBorder="1" applyProtection="1"/>
    <xf numFmtId="9" fontId="1" fillId="2" borderId="0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Protection="1">
      <protection hidden="1"/>
    </xf>
    <xf numFmtId="164" fontId="1" fillId="2" borderId="0" xfId="0" applyNumberFormat="1" applyFont="1" applyFill="1" applyBorder="1" applyAlignment="1" applyProtection="1">
      <alignment horizontal="center"/>
    </xf>
    <xf numFmtId="164" fontId="7" fillId="3" borderId="6" xfId="0" applyNumberFormat="1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164" fontId="1" fillId="2" borderId="8" xfId="0" applyNumberFormat="1" applyFont="1" applyFill="1" applyBorder="1" applyProtection="1"/>
    <xf numFmtId="0" fontId="1" fillId="2" borderId="9" xfId="0" applyFont="1" applyFill="1" applyBorder="1" applyProtection="1"/>
    <xf numFmtId="164" fontId="1" fillId="0" borderId="0" xfId="0" applyNumberFormat="1" applyFont="1" applyFill="1" applyBorder="1" applyProtection="1"/>
    <xf numFmtId="164" fontId="1" fillId="0" borderId="0" xfId="0" applyNumberFormat="1" applyFont="1" applyBorder="1" applyProtection="1"/>
    <xf numFmtId="0" fontId="3" fillId="3" borderId="7" xfId="0" applyFont="1" applyFill="1" applyBorder="1" applyAlignment="1" applyProtection="1"/>
    <xf numFmtId="0" fontId="3" fillId="3" borderId="9" xfId="0" applyFont="1" applyFill="1" applyBorder="1" applyAlignment="1" applyProtection="1"/>
    <xf numFmtId="0" fontId="3" fillId="3" borderId="8" xfId="0" applyFont="1" applyFill="1" applyBorder="1" applyAlignment="1" applyProtection="1"/>
    <xf numFmtId="0" fontId="4" fillId="4" borderId="12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2" fillId="3" borderId="1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91110</xdr:colOff>
      <xdr:row>34</xdr:row>
      <xdr:rowOff>41415</xdr:rowOff>
    </xdr:from>
    <xdr:to>
      <xdr:col>2</xdr:col>
      <xdr:colOff>308258</xdr:colOff>
      <xdr:row>34</xdr:row>
      <xdr:rowOff>231913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27" y="5383698"/>
          <a:ext cx="217148" cy="190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7"/>
  <sheetViews>
    <sheetView showGridLines="0" showRowColHeaders="0" tabSelected="1" zoomScale="115" zoomScaleNormal="115" workbookViewId="0">
      <selection activeCell="D6" sqref="D6"/>
    </sheetView>
  </sheetViews>
  <sheetFormatPr baseColWidth="10" defaultColWidth="15" defaultRowHeight="12" x14ac:dyDescent="0.2"/>
  <cols>
    <col min="1" max="1" width="3.5" style="2" customWidth="1"/>
    <col min="2" max="2" width="3" style="2" customWidth="1"/>
    <col min="3" max="3" width="19" style="2" customWidth="1"/>
    <col min="4" max="4" width="15" style="2" customWidth="1"/>
    <col min="5" max="5" width="11.5" style="2" customWidth="1"/>
    <col min="6" max="6" width="25.83203125" style="2" customWidth="1"/>
    <col min="7" max="7" width="0" style="2" hidden="1" customWidth="1"/>
    <col min="8" max="8" width="19.6640625" style="2" customWidth="1"/>
    <col min="9" max="9" width="4.83203125" style="2" customWidth="1"/>
    <col min="10" max="16384" width="15" style="2"/>
  </cols>
  <sheetData>
    <row r="2" spans="1:10" ht="12.7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3"/>
      <c r="C3" s="4"/>
      <c r="D3" s="4"/>
      <c r="E3" s="4"/>
      <c r="F3" s="4"/>
      <c r="G3" s="4"/>
      <c r="H3" s="4"/>
      <c r="I3" s="5"/>
      <c r="J3" s="1"/>
    </row>
    <row r="4" spans="1:10" ht="12.75" x14ac:dyDescent="0.2">
      <c r="A4" s="1"/>
      <c r="B4" s="6"/>
      <c r="C4" s="37" t="s">
        <v>0</v>
      </c>
      <c r="D4" s="37"/>
      <c r="E4" s="37"/>
      <c r="F4" s="37"/>
      <c r="G4" s="37"/>
      <c r="H4" s="37"/>
      <c r="I4" s="7"/>
      <c r="J4" s="1"/>
    </row>
    <row r="5" spans="1:10" ht="13.5" thickBot="1" x14ac:dyDescent="0.25">
      <c r="A5" s="1"/>
      <c r="B5" s="6"/>
      <c r="C5" s="28"/>
      <c r="D5" s="34" t="s">
        <v>13</v>
      </c>
      <c r="E5" s="34"/>
      <c r="F5" s="34"/>
      <c r="G5" s="30"/>
      <c r="H5" s="29"/>
      <c r="I5" s="7"/>
      <c r="J5" s="1"/>
    </row>
    <row r="6" spans="1:10" x14ac:dyDescent="0.2">
      <c r="A6" s="1"/>
      <c r="B6" s="6"/>
      <c r="C6" s="8"/>
      <c r="D6" s="8"/>
      <c r="E6" s="8"/>
      <c r="F6" s="8"/>
      <c r="G6" s="8"/>
      <c r="H6" s="8"/>
      <c r="I6" s="7"/>
      <c r="J6" s="1"/>
    </row>
    <row r="7" spans="1:10" ht="12.75" x14ac:dyDescent="0.2">
      <c r="A7" s="1"/>
      <c r="B7" s="6"/>
      <c r="C7" s="35" t="s">
        <v>1</v>
      </c>
      <c r="D7" s="35"/>
      <c r="E7" s="35"/>
      <c r="F7" s="35"/>
      <c r="G7" s="35"/>
      <c r="H7" s="35"/>
      <c r="I7" s="7"/>
      <c r="J7" s="1"/>
    </row>
    <row r="8" spans="1:10" x14ac:dyDescent="0.2">
      <c r="A8" s="1"/>
      <c r="B8" s="6"/>
      <c r="C8" s="9"/>
      <c r="D8" s="9"/>
      <c r="E8" s="9"/>
      <c r="F8" s="9"/>
      <c r="G8" s="9"/>
      <c r="H8" s="9"/>
      <c r="I8" s="7"/>
      <c r="J8" s="1"/>
    </row>
    <row r="9" spans="1:10" ht="22.5" customHeight="1" x14ac:dyDescent="0.2">
      <c r="A9" s="1"/>
      <c r="B9" s="6"/>
      <c r="C9" s="10" t="s">
        <v>2</v>
      </c>
      <c r="D9" s="8"/>
      <c r="E9" s="10" t="s">
        <v>3</v>
      </c>
      <c r="F9" s="10" t="s">
        <v>11</v>
      </c>
      <c r="G9" s="11"/>
      <c r="H9" s="12" t="s">
        <v>4</v>
      </c>
      <c r="I9" s="7"/>
      <c r="J9" s="1"/>
    </row>
    <row r="10" spans="1:10" ht="15.75" x14ac:dyDescent="0.25">
      <c r="A10" s="1"/>
      <c r="B10" s="6"/>
      <c r="C10" s="13" t="s">
        <v>5</v>
      </c>
      <c r="D10" s="13" t="s">
        <v>6</v>
      </c>
      <c r="E10" s="8"/>
      <c r="F10" s="14" t="s">
        <v>7</v>
      </c>
      <c r="G10" s="15"/>
      <c r="H10" s="16"/>
      <c r="I10" s="7"/>
      <c r="J10" s="1"/>
    </row>
    <row r="11" spans="1:10" x14ac:dyDescent="0.2">
      <c r="A11" s="1"/>
      <c r="B11" s="6"/>
      <c r="C11" s="17">
        <v>0.01</v>
      </c>
      <c r="D11" s="17">
        <v>32577.91</v>
      </c>
      <c r="E11" s="18">
        <v>0.3</v>
      </c>
      <c r="F11" s="17">
        <f>(D11-C11)*E11</f>
        <v>9773.3700000000008</v>
      </c>
      <c r="G11" s="19">
        <f>IF(H10&gt;D11,E11*D11,E11*H10)</f>
        <v>0</v>
      </c>
      <c r="H11" s="17">
        <f t="shared" ref="H11:H19" si="0">IF(G11&gt;0,G11,0)</f>
        <v>0</v>
      </c>
      <c r="I11" s="7"/>
      <c r="J11" s="1"/>
    </row>
    <row r="12" spans="1:10" x14ac:dyDescent="0.2">
      <c r="A12" s="1"/>
      <c r="B12" s="6"/>
      <c r="C12" s="17">
        <f>D11+0.01</f>
        <v>32577.919999999998</v>
      </c>
      <c r="D12" s="17">
        <v>64341.35</v>
      </c>
      <c r="E12" s="18">
        <v>0.25</v>
      </c>
      <c r="F12" s="17">
        <f t="shared" ref="F12:F18" si="1">(D12-C12)*E12+F11</f>
        <v>17714.227500000001</v>
      </c>
      <c r="G12" s="19">
        <f>IF(AND(H10&gt;C12,H10&gt;D12),E12*(D12-D11),E12*(H10-C12))</f>
        <v>-8144.48</v>
      </c>
      <c r="H12" s="17">
        <f t="shared" si="0"/>
        <v>0</v>
      </c>
      <c r="I12" s="7"/>
      <c r="J12" s="1"/>
    </row>
    <row r="13" spans="1:10" x14ac:dyDescent="0.2">
      <c r="A13" s="1"/>
      <c r="B13" s="6"/>
      <c r="C13" s="17">
        <f t="shared" ref="C13:C19" si="2">D12+0.01</f>
        <v>64341.36</v>
      </c>
      <c r="D13" s="17">
        <v>88774.77</v>
      </c>
      <c r="E13" s="18">
        <v>0.12</v>
      </c>
      <c r="F13" s="17">
        <f t="shared" si="1"/>
        <v>20646.236700000001</v>
      </c>
      <c r="G13" s="19">
        <f>IF(AND(H10&gt;C13,H10&gt;D13),E13*(D13-D12),E13*(H10-C13))</f>
        <v>-7720.9632000000001</v>
      </c>
      <c r="H13" s="17">
        <f t="shared" si="0"/>
        <v>0</v>
      </c>
      <c r="I13" s="7"/>
      <c r="J13" s="1"/>
    </row>
    <row r="14" spans="1:10" x14ac:dyDescent="0.2">
      <c r="A14" s="1"/>
      <c r="B14" s="6"/>
      <c r="C14" s="17">
        <f t="shared" si="2"/>
        <v>88774.78</v>
      </c>
      <c r="D14" s="17">
        <v>157188.32999999999</v>
      </c>
      <c r="E14" s="18">
        <v>0.1</v>
      </c>
      <c r="F14" s="17">
        <f t="shared" si="1"/>
        <v>27487.591700000001</v>
      </c>
      <c r="G14" s="19">
        <f>IF(AND(H10&gt;C14,H10&gt;D14),E14*(D14-D13),E14*(H10-C14))</f>
        <v>-8877.478000000001</v>
      </c>
      <c r="H14" s="17">
        <f t="shared" si="0"/>
        <v>0</v>
      </c>
      <c r="I14" s="7"/>
      <c r="J14" s="1"/>
    </row>
    <row r="15" spans="1:10" x14ac:dyDescent="0.2">
      <c r="A15" s="1"/>
      <c r="B15" s="6"/>
      <c r="C15" s="17">
        <f t="shared" si="2"/>
        <v>157188.34</v>
      </c>
      <c r="D15" s="17">
        <v>387676.94</v>
      </c>
      <c r="E15" s="18">
        <v>0.06</v>
      </c>
      <c r="F15" s="17">
        <f t="shared" si="1"/>
        <v>41316.907700000003</v>
      </c>
      <c r="G15" s="19">
        <f>IF(AND(H10&gt;C15,H10&gt;D15),E15*(D15-D14),E15*(H10-C15))</f>
        <v>-9431.3004000000001</v>
      </c>
      <c r="H15" s="17">
        <f t="shared" si="0"/>
        <v>0</v>
      </c>
      <c r="I15" s="7"/>
      <c r="J15" s="1"/>
    </row>
    <row r="16" spans="1:10" x14ac:dyDescent="0.2">
      <c r="A16" s="1"/>
      <c r="B16" s="6"/>
      <c r="C16" s="17">
        <f t="shared" si="2"/>
        <v>387676.95</v>
      </c>
      <c r="D16" s="17">
        <v>1171175.24</v>
      </c>
      <c r="E16" s="18">
        <v>0.05</v>
      </c>
      <c r="F16" s="17">
        <f t="shared" si="1"/>
        <v>80491.82220000001</v>
      </c>
      <c r="G16" s="19">
        <f>IF(AND(H10&gt;C16,H10&gt;D16),E16*(D16-D15),E16*(H10-C16))</f>
        <v>-19383.8475</v>
      </c>
      <c r="H16" s="17">
        <f t="shared" si="0"/>
        <v>0</v>
      </c>
      <c r="I16" s="7"/>
      <c r="J16" s="1"/>
    </row>
    <row r="17" spans="1:10" x14ac:dyDescent="0.2">
      <c r="A17" s="1"/>
      <c r="B17" s="6"/>
      <c r="C17" s="17">
        <f t="shared" si="2"/>
        <v>1171175.25</v>
      </c>
      <c r="D17" s="17">
        <v>2342350.4900000002</v>
      </c>
      <c r="E17" s="18">
        <v>0.03</v>
      </c>
      <c r="F17" s="17">
        <f t="shared" si="1"/>
        <v>115627.07940000002</v>
      </c>
      <c r="G17" s="19">
        <f>IF(AND(H10&gt;C17,H10&gt;D17),E17*(D17-D16),E17*(H10-C17))</f>
        <v>-35135.2575</v>
      </c>
      <c r="H17" s="17">
        <f t="shared" si="0"/>
        <v>0</v>
      </c>
      <c r="I17" s="7"/>
      <c r="J17" s="1"/>
    </row>
    <row r="18" spans="1:10" x14ac:dyDescent="0.2">
      <c r="A18" s="1"/>
      <c r="B18" s="6"/>
      <c r="C18" s="17">
        <f t="shared" si="2"/>
        <v>2342350.5</v>
      </c>
      <c r="D18" s="17">
        <v>3876769.22</v>
      </c>
      <c r="E18" s="18">
        <v>0.02</v>
      </c>
      <c r="F18" s="17">
        <f t="shared" si="1"/>
        <v>146315.45380000002</v>
      </c>
      <c r="G18" s="19">
        <f>IF(AND(H10&gt;C18,H10&gt;D18),E18*(D18-D17),E18*(H10-C18))</f>
        <v>-46847.01</v>
      </c>
      <c r="H18" s="17">
        <f t="shared" si="0"/>
        <v>0</v>
      </c>
      <c r="I18" s="7"/>
      <c r="J18" s="1"/>
    </row>
    <row r="19" spans="1:10" x14ac:dyDescent="0.2">
      <c r="A19" s="1"/>
      <c r="B19" s="6"/>
      <c r="C19" s="17">
        <f t="shared" si="2"/>
        <v>3876769.23</v>
      </c>
      <c r="D19" s="20" t="s">
        <v>8</v>
      </c>
      <c r="E19" s="18">
        <v>0.01</v>
      </c>
      <c r="F19" s="17"/>
      <c r="G19" s="19">
        <f>IF(H10&gt;C19,E19*(H10-C19),0)</f>
        <v>0</v>
      </c>
      <c r="H19" s="17">
        <f t="shared" si="0"/>
        <v>0</v>
      </c>
      <c r="I19" s="7"/>
      <c r="J19" s="1"/>
    </row>
    <row r="20" spans="1:10" x14ac:dyDescent="0.2">
      <c r="A20" s="1"/>
      <c r="B20" s="6"/>
      <c r="C20" s="8"/>
      <c r="D20" s="8"/>
      <c r="E20" s="8"/>
      <c r="F20" s="8"/>
      <c r="G20" s="8"/>
      <c r="H20" s="17"/>
      <c r="I20" s="7"/>
      <c r="J20" s="1"/>
    </row>
    <row r="21" spans="1:10" x14ac:dyDescent="0.2">
      <c r="A21" s="1"/>
      <c r="B21" s="6"/>
      <c r="C21" s="8"/>
      <c r="D21" s="8"/>
      <c r="E21" s="36" t="s">
        <v>9</v>
      </c>
      <c r="F21" s="36"/>
      <c r="G21" s="8"/>
      <c r="H21" s="21">
        <f>SUM(H11:H19)</f>
        <v>0</v>
      </c>
      <c r="I21" s="7"/>
      <c r="J21" s="1"/>
    </row>
    <row r="22" spans="1:10" x14ac:dyDescent="0.2">
      <c r="A22" s="1"/>
      <c r="B22" s="6"/>
      <c r="C22" s="8"/>
      <c r="D22" s="8"/>
      <c r="E22" s="8"/>
      <c r="F22" s="8"/>
      <c r="G22" s="8"/>
      <c r="H22" s="8"/>
      <c r="I22" s="7"/>
      <c r="J22" s="1"/>
    </row>
    <row r="23" spans="1:10" ht="12.75" x14ac:dyDescent="0.2">
      <c r="A23" s="1"/>
      <c r="B23" s="6"/>
      <c r="C23" s="35" t="s">
        <v>10</v>
      </c>
      <c r="D23" s="35"/>
      <c r="E23" s="35"/>
      <c r="F23" s="35"/>
      <c r="G23" s="35"/>
      <c r="H23" s="35"/>
      <c r="I23" s="7"/>
      <c r="J23" s="1"/>
    </row>
    <row r="24" spans="1:10" x14ac:dyDescent="0.2">
      <c r="A24" s="1"/>
      <c r="B24" s="6"/>
      <c r="C24" s="8"/>
      <c r="D24" s="8"/>
      <c r="E24" s="8"/>
      <c r="F24" s="8"/>
      <c r="G24" s="8"/>
      <c r="H24" s="8"/>
      <c r="I24" s="7"/>
      <c r="J24" s="1"/>
    </row>
    <row r="25" spans="1:10" ht="23.25" customHeight="1" x14ac:dyDescent="0.2">
      <c r="A25" s="1"/>
      <c r="B25" s="6"/>
      <c r="C25" s="10" t="s">
        <v>2</v>
      </c>
      <c r="D25" s="8"/>
      <c r="E25" s="10" t="s">
        <v>3</v>
      </c>
      <c r="F25" s="10" t="s">
        <v>11</v>
      </c>
      <c r="G25" s="8"/>
      <c r="H25" s="12" t="s">
        <v>4</v>
      </c>
      <c r="I25" s="7"/>
      <c r="J25" s="1"/>
    </row>
    <row r="26" spans="1:10" x14ac:dyDescent="0.2">
      <c r="A26" s="1"/>
      <c r="B26" s="6"/>
      <c r="C26" s="13" t="s">
        <v>5</v>
      </c>
      <c r="D26" s="13" t="s">
        <v>6</v>
      </c>
      <c r="E26" s="8"/>
      <c r="F26" s="14" t="s">
        <v>7</v>
      </c>
      <c r="G26" s="8"/>
      <c r="H26" s="16"/>
      <c r="I26" s="7"/>
      <c r="J26" s="1"/>
    </row>
    <row r="27" spans="1:10" x14ac:dyDescent="0.2">
      <c r="A27" s="1"/>
      <c r="B27" s="6"/>
      <c r="C27" s="17">
        <v>0.01</v>
      </c>
      <c r="D27" s="17">
        <v>407223.66</v>
      </c>
      <c r="E27" s="18">
        <v>0.05</v>
      </c>
      <c r="F27" s="17">
        <f>(D27-C27)*E27</f>
        <v>20361.182499999999</v>
      </c>
      <c r="G27" s="19">
        <f>IF(H26&gt;D27,E27*D27,E27*H26)</f>
        <v>0</v>
      </c>
      <c r="H27" s="17">
        <f>IF(G27&gt;0,G27,0)</f>
        <v>0</v>
      </c>
      <c r="I27" s="7"/>
      <c r="J27" s="1"/>
    </row>
    <row r="28" spans="1:10" x14ac:dyDescent="0.2">
      <c r="A28" s="1"/>
      <c r="B28" s="6"/>
      <c r="C28" s="17">
        <f>D27+0.01</f>
        <v>407223.67</v>
      </c>
      <c r="D28" s="17">
        <v>2036120.6</v>
      </c>
      <c r="E28" s="18">
        <v>0.03</v>
      </c>
      <c r="F28" s="17">
        <f>(D28-C28)*E28+F27</f>
        <v>69228.090400000001</v>
      </c>
      <c r="G28" s="19">
        <f>IF(AND(H26&gt;C28,H26&gt;D28),E28*(D28-D27),E28*(H26-C28))</f>
        <v>-12216.710099999998</v>
      </c>
      <c r="H28" s="17">
        <f>IF(G28&gt;0,G28,0)</f>
        <v>0</v>
      </c>
      <c r="I28" s="7"/>
      <c r="J28" s="1"/>
    </row>
    <row r="29" spans="1:10" x14ac:dyDescent="0.2">
      <c r="A29" s="1"/>
      <c r="B29" s="6"/>
      <c r="C29" s="17">
        <f t="shared" ref="C29:C30" si="3">D28+0.01</f>
        <v>2036120.61</v>
      </c>
      <c r="D29" s="17">
        <v>4072236.58</v>
      </c>
      <c r="E29" s="18">
        <v>0.02</v>
      </c>
      <c r="F29" s="17">
        <f>(D29-C29)*E29+F28</f>
        <v>109950.40979999999</v>
      </c>
      <c r="G29" s="19">
        <f>IF(AND(H26&gt;C29,H26&gt;D29),E29*(D29-D28),E29*(H26-C29))</f>
        <v>-40722.412200000006</v>
      </c>
      <c r="H29" s="17">
        <f>IF(G29&gt;0,G29,0)</f>
        <v>0</v>
      </c>
      <c r="I29" s="7"/>
      <c r="J29" s="1"/>
    </row>
    <row r="30" spans="1:10" x14ac:dyDescent="0.2">
      <c r="A30" s="1"/>
      <c r="B30" s="6"/>
      <c r="C30" s="17">
        <f t="shared" si="3"/>
        <v>4072236.59</v>
      </c>
      <c r="D30" s="20" t="s">
        <v>8</v>
      </c>
      <c r="E30" s="18">
        <v>0.01</v>
      </c>
      <c r="F30" s="17"/>
      <c r="G30" s="19">
        <f>IF(H26&gt;C30,E30*(H26-C30),0)</f>
        <v>0</v>
      </c>
      <c r="H30" s="17">
        <f>IF(G30&gt;0,G30,0)</f>
        <v>0</v>
      </c>
      <c r="I30" s="7"/>
      <c r="J30" s="1"/>
    </row>
    <row r="31" spans="1:10" x14ac:dyDescent="0.2">
      <c r="A31" s="1"/>
      <c r="B31" s="6"/>
      <c r="C31" s="8"/>
      <c r="D31" s="8"/>
      <c r="E31" s="8"/>
      <c r="F31" s="8"/>
      <c r="G31" s="8"/>
      <c r="H31" s="17"/>
      <c r="I31" s="7"/>
      <c r="J31" s="1"/>
    </row>
    <row r="32" spans="1:10" x14ac:dyDescent="0.2">
      <c r="A32" s="1"/>
      <c r="B32" s="6"/>
      <c r="C32" s="8"/>
      <c r="D32" s="8"/>
      <c r="E32" s="36" t="s">
        <v>9</v>
      </c>
      <c r="F32" s="36"/>
      <c r="G32" s="36"/>
      <c r="H32" s="21">
        <f>SUM(H27:H30)</f>
        <v>0</v>
      </c>
      <c r="I32" s="7"/>
      <c r="J32" s="1"/>
    </row>
    <row r="33" spans="1:10" x14ac:dyDescent="0.2">
      <c r="A33" s="1"/>
      <c r="B33" s="22"/>
      <c r="C33" s="23"/>
      <c r="D33" s="23"/>
      <c r="E33" s="23"/>
      <c r="F33" s="23"/>
      <c r="G33" s="23"/>
      <c r="H33" s="24"/>
      <c r="I33" s="25"/>
      <c r="J33" s="1"/>
    </row>
    <row r="34" spans="1:10" ht="12.75" thickBot="1" x14ac:dyDescent="0.25">
      <c r="A34" s="1"/>
      <c r="B34" s="1"/>
      <c r="C34" s="1"/>
      <c r="D34" s="1"/>
      <c r="E34" s="1"/>
      <c r="F34" s="1"/>
      <c r="G34" s="1"/>
      <c r="H34" s="26"/>
      <c r="I34" s="1"/>
      <c r="J34" s="1"/>
    </row>
    <row r="35" spans="1:10" ht="21.75" customHeight="1" thickBot="1" x14ac:dyDescent="0.25">
      <c r="A35" s="1"/>
      <c r="B35" s="1"/>
      <c r="C35" s="31" t="s">
        <v>12</v>
      </c>
      <c r="D35" s="32"/>
      <c r="E35" s="32"/>
      <c r="F35" s="32"/>
      <c r="G35" s="32"/>
      <c r="H35" s="33"/>
      <c r="I35" s="1"/>
      <c r="J35" s="1"/>
    </row>
    <row r="36" spans="1:10" x14ac:dyDescent="0.2">
      <c r="A36" s="1"/>
      <c r="B36" s="1"/>
      <c r="C36" s="1"/>
      <c r="D36" s="1"/>
      <c r="E36" s="1"/>
      <c r="F36" s="1"/>
      <c r="G36" s="1"/>
      <c r="H36" s="26"/>
      <c r="I36" s="1"/>
      <c r="J36" s="1"/>
    </row>
    <row r="37" spans="1:10" x14ac:dyDescent="0.2">
      <c r="H37" s="27"/>
    </row>
  </sheetData>
  <sheetProtection selectLockedCells="1"/>
  <mergeCells count="7">
    <mergeCell ref="C35:H35"/>
    <mergeCell ref="D5:F5"/>
    <mergeCell ref="C23:H23"/>
    <mergeCell ref="E32:G32"/>
    <mergeCell ref="C4:H4"/>
    <mergeCell ref="C7:H7"/>
    <mergeCell ref="E21:F2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f01947c-c62f-4017-9d4e-615bbb625f87">
      <Terms xmlns="http://schemas.microsoft.com/office/infopath/2007/PartnerControls"/>
    </lcf76f155ced4ddcb4097134ff3c332f>
    <TaxCatchAll xmlns="1dce4454-67ae-4b7b-8ef9-eff8f79c1d0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6BE48FCAA614B90E5457AA59510F9" ma:contentTypeVersion="16" ma:contentTypeDescription="Crée un document." ma:contentTypeScope="" ma:versionID="2dd9f982c9ced7a3e42125fb6d684954">
  <xsd:schema xmlns:xsd="http://www.w3.org/2001/XMLSchema" xmlns:xs="http://www.w3.org/2001/XMLSchema" xmlns:p="http://schemas.microsoft.com/office/2006/metadata/properties" xmlns:ns2="0f01947c-c62f-4017-9d4e-615bbb625f87" xmlns:ns3="1dce4454-67ae-4b7b-8ef9-eff8f79c1d00" targetNamespace="http://schemas.microsoft.com/office/2006/metadata/properties" ma:root="true" ma:fieldsID="853efe6fff351bd1286ae92479bf6807" ns2:_="" ns3:_="">
    <xsd:import namespace="0f01947c-c62f-4017-9d4e-615bbb625f87"/>
    <xsd:import namespace="1dce4454-67ae-4b7b-8ef9-eff8f79c1d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1947c-c62f-4017-9d4e-615bbb625f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3bc0b31-8845-47d8-a1dd-809a1f824a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e4454-67ae-4b7b-8ef9-eff8f79c1d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fd4216-15c4-454d-84d6-2a6c48485fa9}" ma:internalName="TaxCatchAll" ma:showField="CatchAllData" ma:web="1dce4454-67ae-4b7b-8ef9-eff8f79c1d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04914-A2A4-4BC2-9F9E-7A8C735A20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99058F-AE6B-43E8-B86A-C24F7D6F36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2A5232-4E7E-4B53-A53D-26B94828C18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Grosjean</dc:creator>
  <cp:lastModifiedBy>nathan cornil</cp:lastModifiedBy>
  <cp:revision>3</cp:revision>
  <cp:lastPrinted>1601-01-01T00:00:00Z</cp:lastPrinted>
  <dcterms:created xsi:type="dcterms:W3CDTF">2010-02-08T14:43:08Z</dcterms:created>
  <dcterms:modified xsi:type="dcterms:W3CDTF">2022-07-05T09:33:25Z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0x01010026B6BE48FCAA614B90E5457AA59510F9</vt:lpwstr>
  </property>
</Properties>
</file>